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2a68a0cccfa5692586b6fc236485effa77c924fe/47009282734/dac3c5af-022f-4408-a90d-242604d6e063/"/>
    </mc:Choice>
  </mc:AlternateContent>
  <xr:revisionPtr revIDLastSave="0" documentId="13_ncr:1_{58CCE0AB-B1ED-4A6D-9D54-FB386DA811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4" sheetId="1" r:id="rId1"/>
  </sheets>
  <definedNames>
    <definedName name="_xlnm._FilterDatabase" localSheetId="0" hidden="1">'Lisa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F14" i="1" l="1"/>
  <c r="H15" i="1"/>
  <c r="H16" i="1"/>
  <c r="E14" i="1"/>
  <c r="E18" i="1"/>
  <c r="E13" i="1" s="1"/>
  <c r="H20" i="1"/>
  <c r="H21" i="1"/>
  <c r="H22" i="1"/>
  <c r="H23" i="1"/>
  <c r="H24" i="1"/>
  <c r="H25" i="1"/>
  <c r="H26" i="1"/>
  <c r="F18" i="1"/>
  <c r="G18" i="1"/>
  <c r="G13" i="1" s="1"/>
  <c r="G29" i="1" s="1"/>
  <c r="H27" i="1"/>
  <c r="F13" i="1" l="1"/>
  <c r="F28" i="1" s="1"/>
  <c r="F29" i="1" s="1"/>
  <c r="H30" i="1" s="1"/>
  <c r="E28" i="1"/>
  <c r="E29" i="1" s="1"/>
  <c r="E12" i="1" l="1"/>
  <c r="H14" i="1" l="1"/>
  <c r="H17" i="1"/>
  <c r="H19" i="1"/>
  <c r="G12" i="1"/>
  <c r="F12" i="1"/>
  <c r="H28" i="1" l="1"/>
  <c r="H13" i="1"/>
  <c r="H18" i="1"/>
  <c r="H12" i="1" l="1"/>
  <c r="E32" i="1" l="1"/>
</calcChain>
</file>

<file path=xl/sharedStrings.xml><?xml version="1.0" encoding="utf-8"?>
<sst xmlns="http://schemas.openxmlformats.org/spreadsheetml/2006/main" count="75" uniqueCount="71">
  <si>
    <t>Rea nr</t>
  </si>
  <si>
    <t>1</t>
  </si>
  <si>
    <t>1.1</t>
  </si>
  <si>
    <t>1.2</t>
  </si>
  <si>
    <t>4</t>
  </si>
  <si>
    <t>5</t>
  </si>
  <si>
    <t xml:space="preserve">Abikõlblik kulu </t>
  </si>
  <si>
    <t>Otsesed kulud</t>
  </si>
  <si>
    <t>1.1.1</t>
  </si>
  <si>
    <t>Otsesed personalikulud</t>
  </si>
  <si>
    <t>1.1.1.1</t>
  </si>
  <si>
    <t>1.1.2</t>
  </si>
  <si>
    <t>Sisutegevuste kulud</t>
  </si>
  <si>
    <t>Eelarve täitmine % kokku</t>
  </si>
  <si>
    <t>ERF  tüüpi kulude tegelik osakaal abikõlblikest kuludest (%)</t>
  </si>
  <si>
    <t>Tegevuste
tulemus</t>
  </si>
  <si>
    <t>Tegevuste
väljund</t>
  </si>
  <si>
    <t>Horisontaalsed kulud</t>
  </si>
  <si>
    <t>LISA 4</t>
  </si>
  <si>
    <t>ERF tüüpi kulud</t>
  </si>
  <si>
    <t>kinnitatud kultuuriministri käskkirjaga</t>
  </si>
  <si>
    <t>6=(4/3)*100</t>
  </si>
  <si>
    <t>elluviijal ja partneritel tekkinud kulude põhjal</t>
  </si>
  <si>
    <t>elluviija ja partnerite tegelike kulude maksetaotluste/ ettemaksearuannete põhjal</t>
  </si>
  <si>
    <t>Eelarve täitmise % (elluviijal ja partneritel tekkinud kulude põhjal)</t>
  </si>
  <si>
    <t xml:space="preserve">Toetatava tegevuse eelarve täitmine kulukohtade lõikes </t>
  </si>
  <si>
    <t>Projekti tegevused ja kindlaksmääratud kulukohad</t>
  </si>
  <si>
    <t>1.1.2.1</t>
  </si>
  <si>
    <t>1.1.2.2</t>
  </si>
  <si>
    <t xml:space="preserve">Kokku </t>
  </si>
  <si>
    <r>
      <t>Kulu aruandeperioodi lõpuks</t>
    </r>
    <r>
      <rPr>
        <b/>
        <vertAlign val="superscript"/>
        <sz val="10"/>
        <rFont val="Arial"/>
        <family val="2"/>
        <charset val="186"/>
      </rPr>
      <t>1</t>
    </r>
  </si>
  <si>
    <t xml:space="preserve">Kajastada partnerite info, kui projektis on partnerid. </t>
  </si>
  <si>
    <t>Toetatava tegevuse abikõlblikkuse periood: 01.01.2023-31.10.2029</t>
  </si>
  <si>
    <t>Toetatava tegevuse elluviija: Kultuuriministeerium</t>
  </si>
  <si>
    <t>Projekti nimi: Avalikkuse teavitamine rände- ja lõimumis-, sealhulgas kohanemisteemadel</t>
  </si>
  <si>
    <t>Kinnitatud eelarve (2023-2029)</t>
  </si>
  <si>
    <t>Toetatava tegevuse kulud                 Avalikkuse teavitamine rände- ja lõimumis-, sealhulgas kohanemisteemadel</t>
  </si>
  <si>
    <t>Elluviija töötajate töötasu (TAT juhtimiskulu)</t>
  </si>
  <si>
    <t>Ekspertide töötasu</t>
  </si>
  <si>
    <t>1.1.1.2</t>
  </si>
  <si>
    <t>1.1.1.3</t>
  </si>
  <si>
    <t>Personali lähetus-, koolitus- ja tervisekontrolli kulud</t>
  </si>
  <si>
    <t>1.1.2.3</t>
  </si>
  <si>
    <t>1.1.2.4</t>
  </si>
  <si>
    <t>1.1.2.5</t>
  </si>
  <si>
    <t>1.1.2.6</t>
  </si>
  <si>
    <t>1.1.2.7</t>
  </si>
  <si>
    <t>1.1.2.8</t>
  </si>
  <si>
    <t>1.1.2.9</t>
  </si>
  <si>
    <t>Eesti kultuurilist mitmekesisust tutvustavate tele- ja raadiosaadete, ristmeediaprogrammide ja kirjutavas meedias ilmuvate artiklite sarja loomine</t>
  </si>
  <si>
    <t>Hoiakute kujundamiseks ja mõjutamiseks lõimumis-, sealhulgas kohanemisteenuste kohta kommunikatsiooni- ja turunduskampaaniate loomine</t>
  </si>
  <si>
    <t>Eesti erameediakanalite toimetuste võimestamine vene- ja ingliskeelse sisu arendamisel ning teadlikkuse tõstmine nendest kanalitest eri keele- ja kultuuritaustaga inimeste hulgas.</t>
  </si>
  <si>
    <t>Valitsusasutuste riigiinfo edastamise võimekuse parendamine vene ja inglise keeles ning avaliku sektori venekeelse kommunikatsioonivõrgustiku kujundamine</t>
  </si>
  <si>
    <t>Lihtsas eesti keeles uudiste tootmise ja edastamise võimekuse loomine</t>
  </si>
  <si>
    <t>Vene- ja ingliskeelse kvaliteetse sisu tagamiseks ajakirjanikele, ajakirjandust ja/või kommunikatsiooni õppivate tudengitele koolituse pakkumine</t>
  </si>
  <si>
    <t>Ristmeediaprogrammide ning kommunikatsiooni- ja turunduskampaaniate tulemuslikkuse ja mõju hindamine</t>
  </si>
  <si>
    <t>Avalikkusele mõeldud veebipõhise tööriistakasti välja töötamine rände- ja lõimumisalase kommunikatsiooni tõhustamiseks</t>
  </si>
  <si>
    <t>Ühtse määra alusel kulu (Otsene kulu 7%)</t>
  </si>
  <si>
    <t>Tegevuse tulemusena on tagatud regulaarne, selge ja faktitäpne rände- ning lõimumis-, sealhulgas kohanemisalane avalik kommunikatsioon ning riigiinfo edastamine, mille tulemusena on suurenenud Eesti elanikkonna teadmised lõimumis-, sealhulgas kohanemis-valdkonnast.</t>
  </si>
  <si>
    <t xml:space="preserve">Meediaväljaannetes on ilmunud kultuurilist mitmekesisust tutvustavad artiklid ning saated, on loodud ristmeediaprogrammid. </t>
  </si>
  <si>
    <t>On läbi viidud kolm kommunikatsiooni- ja turunduskampaaniat.</t>
  </si>
  <si>
    <t>Eesti erameediakanalite toimetused loovad ning edastavad sisu vene- ja inglise keeles.</t>
  </si>
  <si>
    <t>Valitsusasutused edastavad riigiinfo vene ja inglise keeles ning avaliku sektori venekeelne kommunikatsioonivõrgustik toimib.</t>
  </si>
  <si>
    <t>Avalikkusele on regulaarselt kättesaadavad uudised lihtsas eesti keeles.</t>
  </si>
  <si>
    <t>Ajakirjanikele ning ajakirjandust ja/või kommunikatsiooni õppivatele tudengitele on pakutud koolitusi.</t>
  </si>
  <si>
    <t>Avalikkus on teadlik lõimumis- s.h. kohanemisteenustest.</t>
  </si>
  <si>
    <t>Rände- ja lõimumis- sealhulgas kohanemisalased juhtimislaud Statistikaameti veebilehel on loodud.</t>
  </si>
  <si>
    <t>Ristmeediaprogrammide ning kommunikatsiooni- ja turunduskampaaniate tulemuslikkust ja mõju on hinnatud.</t>
  </si>
  <si>
    <t>2</t>
  </si>
  <si>
    <t>3</t>
  </si>
  <si>
    <t>Laiemale avalikkusele rände ja lõimumis-, sealhulgas kohanemisteenuste tutvustamine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</si>
</sst>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10" fontId="2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5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textRotation="90" wrapText="1"/>
    </xf>
    <xf numFmtId="0" fontId="5" fillId="0" borderId="0" xfId="0" applyFont="1" applyFill="1" applyBorder="1" applyAlignment="1">
      <alignment wrapText="1"/>
    </xf>
    <xf numFmtId="10" fontId="2" fillId="0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2" fillId="2" borderId="0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textRotation="90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</cellXfs>
  <cellStyles count="4">
    <cellStyle name="Comma 2" xfId="1" xr:uid="{00000000-0005-0000-0000-000000000000}"/>
    <cellStyle name="Normaallaad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0</xdr:row>
      <xdr:rowOff>1180809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EB108123-54EA-444C-B011-0621BBA96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8825" cy="1180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topLeftCell="A22" zoomScaleNormal="80" workbookViewId="0">
      <selection activeCell="D25" sqref="D25"/>
    </sheetView>
  </sheetViews>
  <sheetFormatPr defaultColWidth="9.1796875" defaultRowHeight="12.5" x14ac:dyDescent="0.25"/>
  <cols>
    <col min="1" max="1" width="13.1796875" style="31" customWidth="1"/>
    <col min="2" max="2" width="22.26953125" style="31" customWidth="1"/>
    <col min="3" max="3" width="9.453125" style="2" customWidth="1"/>
    <col min="4" max="4" width="41.26953125" style="16" customWidth="1"/>
    <col min="5" max="5" width="20.54296875" style="4" customWidth="1"/>
    <col min="6" max="7" width="27.453125" style="4" customWidth="1"/>
    <col min="8" max="8" width="20" style="4" customWidth="1"/>
    <col min="9" max="9" width="12" style="2" customWidth="1"/>
    <col min="10" max="10" width="15.54296875" style="2" customWidth="1"/>
    <col min="11" max="16384" width="9.1796875" style="2"/>
  </cols>
  <sheetData>
    <row r="1" spans="1:18" ht="96" customHeight="1" x14ac:dyDescent="0.25">
      <c r="E1" s="2"/>
      <c r="F1" s="2"/>
      <c r="G1" s="2"/>
      <c r="H1" s="39"/>
      <c r="M1" s="37"/>
      <c r="N1" s="37"/>
      <c r="O1" s="37"/>
      <c r="P1" s="37"/>
      <c r="Q1" s="37"/>
      <c r="R1" s="37"/>
    </row>
    <row r="2" spans="1:18" ht="13" x14ac:dyDescent="0.3">
      <c r="A2" s="15" t="s">
        <v>25</v>
      </c>
      <c r="B2" s="16"/>
      <c r="C2" s="4"/>
      <c r="E2" s="2"/>
      <c r="F2" s="2"/>
      <c r="G2" s="2"/>
      <c r="H2" s="39" t="s">
        <v>18</v>
      </c>
      <c r="M2" s="37"/>
      <c r="N2" s="37"/>
      <c r="O2" s="37"/>
      <c r="P2" s="37"/>
      <c r="Q2" s="37"/>
      <c r="R2" s="37"/>
    </row>
    <row r="3" spans="1:18" x14ac:dyDescent="0.25">
      <c r="A3" s="2"/>
      <c r="B3" s="16"/>
      <c r="C3" s="4"/>
      <c r="E3" s="2"/>
      <c r="F3" s="2"/>
      <c r="G3" s="2"/>
      <c r="H3" s="40" t="s">
        <v>20</v>
      </c>
      <c r="M3" s="37"/>
      <c r="N3" s="37"/>
      <c r="O3" s="37"/>
      <c r="P3" s="37"/>
      <c r="Q3" s="37"/>
      <c r="R3" s="37"/>
    </row>
    <row r="4" spans="1:18" customFormat="1" x14ac:dyDescent="0.25">
      <c r="A4" s="7" t="s">
        <v>32</v>
      </c>
      <c r="B4" s="11"/>
      <c r="D4" s="16"/>
      <c r="H4" s="38"/>
      <c r="I4" s="2"/>
      <c r="J4" s="2"/>
      <c r="K4" s="2"/>
      <c r="L4" s="2"/>
      <c r="M4" s="38"/>
      <c r="N4" s="38"/>
      <c r="O4" s="38"/>
      <c r="P4" s="38"/>
      <c r="Q4" s="38"/>
      <c r="R4" s="38"/>
    </row>
    <row r="5" spans="1:18" customFormat="1" ht="13" x14ac:dyDescent="0.3">
      <c r="A5" s="50" t="s">
        <v>33</v>
      </c>
      <c r="B5" s="51"/>
      <c r="C5" s="52"/>
      <c r="D5" s="53"/>
      <c r="E5" s="4"/>
      <c r="H5" s="38"/>
      <c r="I5" s="6"/>
      <c r="L5" s="38"/>
      <c r="M5" s="38"/>
      <c r="N5" s="38"/>
      <c r="O5" s="38"/>
      <c r="P5" s="38"/>
      <c r="Q5" s="38"/>
      <c r="R5" s="38"/>
    </row>
    <row r="6" spans="1:18" customFormat="1" ht="13" x14ac:dyDescent="0.3">
      <c r="A6" s="50" t="s">
        <v>34</v>
      </c>
      <c r="B6" s="51"/>
      <c r="C6" s="52"/>
      <c r="D6" s="53"/>
      <c r="E6" s="4"/>
      <c r="H6" s="38"/>
      <c r="I6" s="6"/>
      <c r="L6" s="38"/>
      <c r="M6" s="38"/>
      <c r="N6" s="38"/>
      <c r="O6" s="38"/>
      <c r="P6" s="38"/>
      <c r="Q6" s="38"/>
      <c r="R6" s="38"/>
    </row>
    <row r="8" spans="1:18" s="15" customFormat="1" ht="38.25" customHeight="1" x14ac:dyDescent="0.3">
      <c r="C8" s="14"/>
      <c r="D8" s="43"/>
      <c r="E8" s="73" t="s">
        <v>35</v>
      </c>
      <c r="F8" s="71" t="s">
        <v>30</v>
      </c>
      <c r="G8" s="72"/>
      <c r="H8" s="76" t="s">
        <v>24</v>
      </c>
    </row>
    <row r="9" spans="1:18" s="15" customFormat="1" ht="39" x14ac:dyDescent="0.3">
      <c r="C9" s="14"/>
      <c r="D9" s="44"/>
      <c r="E9" s="74"/>
      <c r="F9" s="49" t="s">
        <v>22</v>
      </c>
      <c r="G9" s="49" t="s">
        <v>23</v>
      </c>
      <c r="H9" s="77"/>
    </row>
    <row r="10" spans="1:18" s="12" customFormat="1" ht="27.75" customHeight="1" x14ac:dyDescent="0.25">
      <c r="A10" s="32" t="s">
        <v>15</v>
      </c>
      <c r="B10" s="45" t="s">
        <v>16</v>
      </c>
      <c r="C10" s="46" t="s">
        <v>0</v>
      </c>
      <c r="D10" s="47" t="s">
        <v>26</v>
      </c>
      <c r="E10" s="48" t="s">
        <v>6</v>
      </c>
      <c r="F10" s="78" t="s">
        <v>6</v>
      </c>
      <c r="G10" s="79"/>
      <c r="H10" s="48" t="s">
        <v>6</v>
      </c>
    </row>
    <row r="11" spans="1:18" s="13" customFormat="1" x14ac:dyDescent="0.25">
      <c r="A11" s="81" t="s">
        <v>58</v>
      </c>
      <c r="B11" s="33"/>
      <c r="C11" s="54" t="s">
        <v>1</v>
      </c>
      <c r="D11" s="17">
        <v>2</v>
      </c>
      <c r="E11" s="10">
        <v>3</v>
      </c>
      <c r="F11" s="10">
        <v>4</v>
      </c>
      <c r="G11" s="10">
        <v>5</v>
      </c>
      <c r="H11" s="18" t="s">
        <v>21</v>
      </c>
    </row>
    <row r="12" spans="1:18" s="5" customFormat="1" ht="39.75" customHeight="1" x14ac:dyDescent="0.3">
      <c r="A12" s="81"/>
      <c r="B12" s="65"/>
      <c r="C12" s="20" t="s">
        <v>1</v>
      </c>
      <c r="D12" s="56" t="s">
        <v>36</v>
      </c>
      <c r="E12" s="58">
        <f>E13+E28</f>
        <v>8587999.9954000004</v>
      </c>
      <c r="F12" s="58">
        <f t="shared" ref="F12:G12" si="0">F13+F28</f>
        <v>114694.4449</v>
      </c>
      <c r="G12" s="58">
        <f t="shared" si="0"/>
        <v>60977.67</v>
      </c>
      <c r="H12" s="58">
        <f>F12/E12*100</f>
        <v>1.335519852834582</v>
      </c>
    </row>
    <row r="13" spans="1:18" s="5" customFormat="1" ht="13" x14ac:dyDescent="0.3">
      <c r="A13" s="81"/>
      <c r="B13" s="65"/>
      <c r="C13" s="25" t="s">
        <v>2</v>
      </c>
      <c r="D13" s="8" t="s">
        <v>7</v>
      </c>
      <c r="E13" s="59">
        <f>E14+E18</f>
        <v>8026168.2199999997</v>
      </c>
      <c r="F13" s="59">
        <f t="shared" ref="F13:G13" si="1">F14+F18</f>
        <v>107191.07</v>
      </c>
      <c r="G13" s="59">
        <f t="shared" si="1"/>
        <v>56988.47</v>
      </c>
      <c r="H13" s="58">
        <f t="shared" ref="H13:H28" si="2">F13/E13*100</f>
        <v>1.3355198528345822</v>
      </c>
    </row>
    <row r="14" spans="1:18" s="5" customFormat="1" ht="12.75" customHeight="1" x14ac:dyDescent="0.3">
      <c r="A14" s="81"/>
      <c r="B14" s="80" t="s">
        <v>17</v>
      </c>
      <c r="C14" s="21" t="s">
        <v>8</v>
      </c>
      <c r="D14" s="23" t="s">
        <v>9</v>
      </c>
      <c r="E14" s="60">
        <f>SUM(E15:E17)</f>
        <v>731168.22</v>
      </c>
      <c r="F14" s="60">
        <f>48297.52+3813.3+3813.3</f>
        <v>55924.12</v>
      </c>
      <c r="G14" s="60">
        <v>48297.52</v>
      </c>
      <c r="H14" s="58">
        <f t="shared" si="2"/>
        <v>7.6485982938372246</v>
      </c>
    </row>
    <row r="15" spans="1:18" s="5" customFormat="1" ht="12.75" customHeight="1" x14ac:dyDescent="0.3">
      <c r="A15" s="81"/>
      <c r="B15" s="80"/>
      <c r="C15" s="21" t="s">
        <v>10</v>
      </c>
      <c r="D15" s="23" t="s">
        <v>37</v>
      </c>
      <c r="E15" s="60">
        <v>640640</v>
      </c>
      <c r="F15" s="60">
        <v>0</v>
      </c>
      <c r="G15" s="60">
        <v>0</v>
      </c>
      <c r="H15" s="58">
        <f t="shared" si="2"/>
        <v>0</v>
      </c>
    </row>
    <row r="16" spans="1:18" s="5" customFormat="1" ht="12.75" customHeight="1" x14ac:dyDescent="0.3">
      <c r="A16" s="81"/>
      <c r="B16" s="80"/>
      <c r="C16" s="21" t="s">
        <v>39</v>
      </c>
      <c r="D16" s="23" t="s">
        <v>38</v>
      </c>
      <c r="E16" s="60">
        <v>70000</v>
      </c>
      <c r="F16" s="60">
        <v>0</v>
      </c>
      <c r="G16" s="60">
        <v>0</v>
      </c>
      <c r="H16" s="58">
        <f t="shared" si="2"/>
        <v>0</v>
      </c>
    </row>
    <row r="17" spans="1:11" s="3" customFormat="1" ht="25" x14ac:dyDescent="0.25">
      <c r="A17" s="81"/>
      <c r="B17" s="80"/>
      <c r="C17" s="21" t="s">
        <v>40</v>
      </c>
      <c r="D17" s="23" t="s">
        <v>41</v>
      </c>
      <c r="E17" s="60">
        <v>20528.22</v>
      </c>
      <c r="F17" s="60">
        <v>0</v>
      </c>
      <c r="G17" s="60">
        <v>0</v>
      </c>
      <c r="H17" s="58">
        <f t="shared" si="2"/>
        <v>0</v>
      </c>
    </row>
    <row r="18" spans="1:11" s="3" customFormat="1" ht="13" x14ac:dyDescent="0.25">
      <c r="A18" s="81"/>
      <c r="B18" s="66"/>
      <c r="C18" s="21" t="s">
        <v>11</v>
      </c>
      <c r="D18" s="9" t="s">
        <v>12</v>
      </c>
      <c r="E18" s="59">
        <f>SUM(E19:E27)</f>
        <v>7295000</v>
      </c>
      <c r="F18" s="59">
        <f t="shared" ref="F18:G18" si="3">SUM(F19:F27)</f>
        <v>51266.95</v>
      </c>
      <c r="G18" s="59">
        <f t="shared" si="3"/>
        <v>8690.9500000000007</v>
      </c>
      <c r="H18" s="58">
        <f t="shared" si="2"/>
        <v>0.70276833447566822</v>
      </c>
    </row>
    <row r="19" spans="1:11" s="3" customFormat="1" ht="96" customHeight="1" x14ac:dyDescent="0.25">
      <c r="A19" s="81"/>
      <c r="B19" s="67" t="s">
        <v>59</v>
      </c>
      <c r="C19" s="21" t="s">
        <v>27</v>
      </c>
      <c r="D19" s="23" t="s">
        <v>49</v>
      </c>
      <c r="E19" s="61">
        <v>2955000</v>
      </c>
      <c r="F19" s="61">
        <v>0</v>
      </c>
      <c r="G19" s="61">
        <v>0</v>
      </c>
      <c r="H19" s="58">
        <f t="shared" si="2"/>
        <v>0</v>
      </c>
    </row>
    <row r="20" spans="1:11" s="3" customFormat="1" ht="50" x14ac:dyDescent="0.25">
      <c r="A20" s="81"/>
      <c r="B20" s="67" t="s">
        <v>60</v>
      </c>
      <c r="C20" s="21" t="s">
        <v>28</v>
      </c>
      <c r="D20" s="23" t="s">
        <v>50</v>
      </c>
      <c r="E20" s="61">
        <v>900000</v>
      </c>
      <c r="F20" s="61">
        <v>0</v>
      </c>
      <c r="G20" s="61">
        <v>0</v>
      </c>
      <c r="H20" s="58">
        <f t="shared" si="2"/>
        <v>0</v>
      </c>
    </row>
    <row r="21" spans="1:11" s="3" customFormat="1" ht="50" x14ac:dyDescent="0.25">
      <c r="A21" s="81"/>
      <c r="B21" s="67" t="s">
        <v>61</v>
      </c>
      <c r="C21" s="21" t="s">
        <v>42</v>
      </c>
      <c r="D21" s="23" t="s">
        <v>51</v>
      </c>
      <c r="E21" s="61">
        <v>1050000</v>
      </c>
      <c r="F21" s="61">
        <v>0</v>
      </c>
      <c r="G21" s="61">
        <v>0</v>
      </c>
      <c r="H21" s="58">
        <f t="shared" si="2"/>
        <v>0</v>
      </c>
    </row>
    <row r="22" spans="1:11" s="3" customFormat="1" ht="75" x14ac:dyDescent="0.25">
      <c r="A22" s="81"/>
      <c r="B22" s="67" t="s">
        <v>62</v>
      </c>
      <c r="C22" s="21" t="s">
        <v>43</v>
      </c>
      <c r="D22" s="23" t="s">
        <v>52</v>
      </c>
      <c r="E22" s="61">
        <v>600000</v>
      </c>
      <c r="F22" s="61">
        <v>0</v>
      </c>
      <c r="G22" s="61">
        <v>0</v>
      </c>
      <c r="H22" s="58">
        <f t="shared" si="2"/>
        <v>0</v>
      </c>
    </row>
    <row r="23" spans="1:11" s="3" customFormat="1" ht="50" x14ac:dyDescent="0.25">
      <c r="A23" s="81"/>
      <c r="B23" s="67" t="s">
        <v>63</v>
      </c>
      <c r="C23" s="21" t="s">
        <v>44</v>
      </c>
      <c r="D23" s="23" t="s">
        <v>53</v>
      </c>
      <c r="E23" s="61">
        <v>800000</v>
      </c>
      <c r="F23" s="61">
        <v>0</v>
      </c>
      <c r="G23" s="61">
        <v>0</v>
      </c>
      <c r="H23" s="58">
        <f t="shared" si="2"/>
        <v>0</v>
      </c>
    </row>
    <row r="24" spans="1:11" s="3" customFormat="1" ht="62.5" x14ac:dyDescent="0.25">
      <c r="A24" s="81"/>
      <c r="B24" s="67" t="s">
        <v>64</v>
      </c>
      <c r="C24" s="21" t="s">
        <v>45</v>
      </c>
      <c r="D24" s="23" t="s">
        <v>54</v>
      </c>
      <c r="E24" s="61">
        <v>250000</v>
      </c>
      <c r="F24" s="61">
        <v>8690.9500000000007</v>
      </c>
      <c r="G24" s="61">
        <v>8690.9500000000007</v>
      </c>
      <c r="H24" s="58">
        <f t="shared" si="2"/>
        <v>3.4763800000000002</v>
      </c>
    </row>
    <row r="25" spans="1:11" s="3" customFormat="1" ht="37.5" x14ac:dyDescent="0.25">
      <c r="A25" s="81"/>
      <c r="B25" s="67" t="s">
        <v>65</v>
      </c>
      <c r="C25" s="21" t="s">
        <v>46</v>
      </c>
      <c r="D25" s="23" t="s">
        <v>70</v>
      </c>
      <c r="E25" s="61">
        <v>450000</v>
      </c>
      <c r="F25" s="61">
        <v>42576</v>
      </c>
      <c r="G25" s="62">
        <v>0</v>
      </c>
      <c r="H25" s="58">
        <f t="shared" si="2"/>
        <v>9.4613333333333323</v>
      </c>
      <c r="K25" s="69"/>
    </row>
    <row r="26" spans="1:11" s="3" customFormat="1" ht="75" x14ac:dyDescent="0.25">
      <c r="A26" s="81"/>
      <c r="B26" s="67" t="s">
        <v>66</v>
      </c>
      <c r="C26" s="21" t="s">
        <v>47</v>
      </c>
      <c r="D26" s="23" t="s">
        <v>56</v>
      </c>
      <c r="E26" s="61">
        <v>110000</v>
      </c>
      <c r="F26" s="61">
        <v>0</v>
      </c>
      <c r="G26" s="61">
        <v>0</v>
      </c>
      <c r="H26" s="58">
        <f t="shared" si="2"/>
        <v>0</v>
      </c>
    </row>
    <row r="27" spans="1:11" s="3" customFormat="1" ht="80.25" customHeight="1" x14ac:dyDescent="0.25">
      <c r="A27" s="81"/>
      <c r="B27" s="67" t="s">
        <v>67</v>
      </c>
      <c r="C27" s="21" t="s">
        <v>48</v>
      </c>
      <c r="D27" s="23" t="s">
        <v>55</v>
      </c>
      <c r="E27" s="61">
        <v>180000</v>
      </c>
      <c r="F27" s="61">
        <v>0</v>
      </c>
      <c r="G27" s="61">
        <v>0</v>
      </c>
      <c r="H27" s="58">
        <f t="shared" si="2"/>
        <v>0</v>
      </c>
    </row>
    <row r="28" spans="1:11" s="3" customFormat="1" ht="13" x14ac:dyDescent="0.25">
      <c r="A28" s="81"/>
      <c r="B28" s="68" t="s">
        <v>17</v>
      </c>
      <c r="C28" s="21" t="s">
        <v>3</v>
      </c>
      <c r="D28" s="57" t="s">
        <v>57</v>
      </c>
      <c r="E28" s="61">
        <f>E13*0.07</f>
        <v>561831.77540000004</v>
      </c>
      <c r="F28" s="61">
        <f t="shared" ref="F28" si="4">F13*0.07</f>
        <v>7503.3749000000016</v>
      </c>
      <c r="G28" s="61">
        <v>3989.2</v>
      </c>
      <c r="H28" s="58">
        <f t="shared" si="2"/>
        <v>1.3355198528345822</v>
      </c>
    </row>
    <row r="29" spans="1:11" ht="13" x14ac:dyDescent="0.25">
      <c r="A29" s="64"/>
      <c r="B29" s="1"/>
      <c r="C29" s="70" t="s">
        <v>68</v>
      </c>
      <c r="D29" s="8" t="s">
        <v>29</v>
      </c>
      <c r="E29" s="63">
        <f>E13+E28</f>
        <v>8587999.9954000004</v>
      </c>
      <c r="F29" s="63">
        <f t="shared" ref="F29:G29" si="5">F13+F28</f>
        <v>114694.4449</v>
      </c>
      <c r="G29" s="63">
        <f t="shared" si="5"/>
        <v>60977.67</v>
      </c>
      <c r="H29" s="26"/>
    </row>
    <row r="30" spans="1:11" ht="13" x14ac:dyDescent="0.25">
      <c r="A30" s="64"/>
      <c r="B30" s="1"/>
      <c r="C30" s="70" t="s">
        <v>69</v>
      </c>
      <c r="D30" s="30" t="s">
        <v>13</v>
      </c>
      <c r="E30" s="24"/>
      <c r="F30" s="24"/>
      <c r="G30" s="41"/>
      <c r="H30" s="29">
        <f>F29/E29</f>
        <v>1.3355198528345821E-2</v>
      </c>
    </row>
    <row r="31" spans="1:11" x14ac:dyDescent="0.25">
      <c r="A31" s="34"/>
      <c r="B31" s="1"/>
      <c r="C31" s="21" t="s">
        <v>4</v>
      </c>
      <c r="D31" s="9" t="s">
        <v>19</v>
      </c>
      <c r="E31" s="22"/>
      <c r="F31" s="22"/>
      <c r="G31" s="22"/>
      <c r="H31" s="19" t="e">
        <f>F31/E31</f>
        <v>#DIV/0!</v>
      </c>
    </row>
    <row r="32" spans="1:11" ht="25" x14ac:dyDescent="0.3">
      <c r="A32" s="34"/>
      <c r="B32" s="35"/>
      <c r="C32" s="21" t="s">
        <v>5</v>
      </c>
      <c r="D32" s="9" t="s">
        <v>14</v>
      </c>
      <c r="E32" s="36">
        <f>F31/F29</f>
        <v>0</v>
      </c>
      <c r="F32" s="27"/>
      <c r="G32" s="42"/>
      <c r="H32" s="28"/>
    </row>
    <row r="33" spans="1:5" ht="13" x14ac:dyDescent="0.3">
      <c r="A33" s="34"/>
      <c r="B33" s="35"/>
    </row>
    <row r="34" spans="1:5" ht="18" customHeight="1" x14ac:dyDescent="0.25">
      <c r="A34" s="55">
        <v>1</v>
      </c>
      <c r="B34" s="75" t="s">
        <v>31</v>
      </c>
      <c r="C34" s="75"/>
      <c r="D34" s="75"/>
      <c r="E34" s="75"/>
    </row>
    <row r="35" spans="1:5" ht="13" x14ac:dyDescent="0.3">
      <c r="A35" s="34"/>
      <c r="B35" s="35"/>
    </row>
    <row r="41" spans="1:5" x14ac:dyDescent="0.25">
      <c r="A41" s="11"/>
      <c r="B41" s="11"/>
    </row>
    <row r="42" spans="1:5" ht="13" x14ac:dyDescent="0.3">
      <c r="A42" s="6"/>
      <c r="B42" s="6"/>
    </row>
    <row r="43" spans="1:5" ht="13" x14ac:dyDescent="0.3">
      <c r="A43" s="6"/>
      <c r="B43" s="6"/>
    </row>
    <row r="44" spans="1:5" x14ac:dyDescent="0.25">
      <c r="A44"/>
      <c r="B44"/>
    </row>
    <row r="45" spans="1:5" x14ac:dyDescent="0.25">
      <c r="A45"/>
      <c r="B45"/>
    </row>
    <row r="46" spans="1:5" ht="13" x14ac:dyDescent="0.3">
      <c r="A46" s="6"/>
      <c r="B46" s="6"/>
    </row>
    <row r="47" spans="1:5" x14ac:dyDescent="0.25">
      <c r="A47"/>
      <c r="B47"/>
    </row>
    <row r="48" spans="1:5" x14ac:dyDescent="0.25">
      <c r="A48"/>
      <c r="B48"/>
    </row>
  </sheetData>
  <mergeCells count="7">
    <mergeCell ref="A11:A28"/>
    <mergeCell ref="F8:G8"/>
    <mergeCell ref="E8:E9"/>
    <mergeCell ref="B34:E34"/>
    <mergeCell ref="H8:H9"/>
    <mergeCell ref="F10:G10"/>
    <mergeCell ref="B14:B1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  <ignoredErrors>
    <ignoredError sqref="G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Eda Silberg</cp:lastModifiedBy>
  <cp:lastPrinted>2016-09-11T12:45:57Z</cp:lastPrinted>
  <dcterms:created xsi:type="dcterms:W3CDTF">2008-10-09T12:25:50Z</dcterms:created>
  <dcterms:modified xsi:type="dcterms:W3CDTF">2024-02-05T06:14:56Z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